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uaermv-my.sharepoint.com/personal/jenny_ausique_umv_gov_co/Documents/UAERMV 2025/Entes de Control 2025/Proposición 1394 2025 Ejecución presupuestal 2025/"/>
    </mc:Choice>
  </mc:AlternateContent>
  <xr:revisionPtr revIDLastSave="21" documentId="11_AD4D2F04E46CFB4ACB3E204BC5D7F3E8683EDF20" xr6:coauthVersionLast="47" xr6:coauthVersionMax="47" xr10:uidLastSave="{9AA8D88B-D54A-4B1E-87F7-3E5E6F262DA3}"/>
  <bookViews>
    <workbookView xWindow="-110" yWindow="-110" windowWidth="19420" windowHeight="10300" xr2:uid="{00000000-000D-0000-FFFF-FFFF00000000}"/>
  </bookViews>
  <sheets>
    <sheet name="Punto 1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2" l="1"/>
  <c r="G9" i="2"/>
  <c r="G22" i="2" s="1"/>
  <c r="E9" i="2"/>
  <c r="E22" i="2" s="1"/>
  <c r="D9" i="2"/>
  <c r="D22" i="2" s="1"/>
  <c r="C9" i="2"/>
  <c r="C22" i="2" s="1"/>
  <c r="B9" i="2"/>
  <c r="B22" i="2" s="1"/>
  <c r="G8" i="2"/>
  <c r="E8" i="2"/>
  <c r="D8" i="2"/>
  <c r="D21" i="2" s="1"/>
  <c r="C8" i="2"/>
  <c r="C21" i="2" s="1"/>
  <c r="B8" i="2"/>
  <c r="B21" i="2" s="1"/>
  <c r="G7" i="2"/>
  <c r="G20" i="2" s="1"/>
  <c r="E7" i="2"/>
  <c r="E20" i="2" s="1"/>
  <c r="D7" i="2"/>
  <c r="D20" i="2" s="1"/>
  <c r="B7" i="2"/>
  <c r="B20" i="2" s="1"/>
  <c r="G6" i="2"/>
  <c r="G19" i="2" s="1"/>
  <c r="E6" i="2"/>
  <c r="E19" i="2" s="1"/>
  <c r="D6" i="2"/>
  <c r="D19" i="2" s="1"/>
  <c r="C6" i="2"/>
  <c r="C19" i="2" s="1"/>
  <c r="B6" i="2"/>
  <c r="B19" i="2" s="1"/>
  <c r="G5" i="2"/>
  <c r="G18" i="2" s="1"/>
  <c r="E5" i="2"/>
  <c r="D5" i="2"/>
  <c r="D18" i="2" s="1"/>
  <c r="C5" i="2"/>
  <c r="C18" i="2" s="1"/>
  <c r="B5" i="2"/>
  <c r="B18" i="2" s="1"/>
  <c r="F5" i="2" l="1"/>
  <c r="F8" i="2"/>
  <c r="H8" i="2"/>
  <c r="E21" i="2"/>
  <c r="F21" i="2" s="1"/>
  <c r="H20" i="2"/>
  <c r="B4" i="2"/>
  <c r="F20" i="2"/>
  <c r="E18" i="2"/>
  <c r="F18" i="2" s="1"/>
  <c r="H18" i="2"/>
  <c r="D17" i="2"/>
  <c r="F22" i="2"/>
  <c r="B17" i="2"/>
  <c r="F19" i="2"/>
  <c r="H22" i="2"/>
  <c r="C17" i="2"/>
  <c r="H19" i="2"/>
  <c r="F7" i="2"/>
  <c r="C4" i="2"/>
  <c r="H5" i="2"/>
  <c r="D4" i="2"/>
  <c r="H7" i="2"/>
  <c r="F9" i="2"/>
  <c r="G21" i="2"/>
  <c r="H21" i="2" s="1"/>
  <c r="H9" i="2"/>
  <c r="E4" i="2"/>
  <c r="H6" i="2"/>
  <c r="G4" i="2"/>
  <c r="F6" i="2"/>
  <c r="E17" i="2" l="1"/>
  <c r="F17" i="2" s="1"/>
  <c r="F4" i="2"/>
  <c r="G17" i="2"/>
  <c r="H17" i="2" s="1"/>
  <c r="H4" i="2"/>
</calcChain>
</file>

<file path=xl/sharedStrings.xml><?xml version="1.0" encoding="utf-8"?>
<sst xmlns="http://schemas.openxmlformats.org/spreadsheetml/2006/main" count="33" uniqueCount="19">
  <si>
    <t>Ítem</t>
  </si>
  <si>
    <t>Apropiación Inicial</t>
  </si>
  <si>
    <t>Modificación Presupuestal</t>
  </si>
  <si>
    <t>Apropiación Disponible</t>
  </si>
  <si>
    <t xml:space="preserve">Compromisos </t>
  </si>
  <si>
    <t>% Compromisos</t>
  </si>
  <si>
    <t>Giros</t>
  </si>
  <si>
    <t>% Giros</t>
  </si>
  <si>
    <t>Inversión</t>
  </si>
  <si>
    <t xml:space="preserve">8081 - “Conservación de la red vial y red de Ciclo infraestructura de Bogotá D.C.”. </t>
  </si>
  <si>
    <t>8055 – “Conservación de la red de infraestructura peatonal en Bogotá D.C.”.</t>
  </si>
  <si>
    <t xml:space="preserve"> 8095 – “Fortalecimiento de la gestión institucional de la UAERMV de Bogotá D.C.”.</t>
  </si>
  <si>
    <t xml:space="preserve"> 8089 – “Fortalecimiento de los Componentes tecnológicos para garantizar la demanda en la operación de la UAERMV de Bogotá D.C.”. </t>
  </si>
  <si>
    <t>8208: Proyecto Fortalecimiento de la atención y participación ciudadana con enfoques de género, diferencial y territorial en Bogotá D.C.</t>
  </si>
  <si>
    <t>1.	Sírvase informar el nivel de ejecución presupuestal hasta el último corte, esto es, mes de octubre, discriminando los porcentajes comprometidos, obligados y pagados. Indique además las principales diferencias frente a lo programado al inicio del año.</t>
  </si>
  <si>
    <t>EJECUCIÓN PRESUPUESTAL CON CORTE A 31 DE OCTUBRE DE 2025 MILLONES DE PESOS - BCS (incluye pasivos)</t>
  </si>
  <si>
    <t>EJECUCIÓN PRESUPUESTAL UAERMV CON CORTE A 31 DE OCTUBRE DE 2025 EN PESOS- BOGOTA CAMINA SEGURA</t>
  </si>
  <si>
    <t>Fuente: Bogdata</t>
  </si>
  <si>
    <t>Cifras en millones de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</si>
</sst>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\ * #,##0_-;\-&quot;$&quot;\ * #,##0_-;_-&quot;$&quot;\ * &quot;-&quot;??_-;_-@_-"/>
    <numFmt numFmtId="165" formatCode="0.0%"/>
    <numFmt numFmtId="166" formatCode="_-&quot;$&quot;\ * #,##0.00_-;\-&quot;$&quot;\ * #,##0.00_-;_-&quot;$&quot;\ * &quot;-&quot;??_-;_-@_-"/>
    <numFmt numFmtId="167" formatCode="#,###,,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.5"/>
      <color theme="1"/>
      <name val="Arial"/>
      <family val="2"/>
    </font>
    <font>
      <sz val="10.5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0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164" fontId="0" fillId="0" borderId="0" xfId="1" applyNumberFormat="1" applyFont="1"/>
    <xf numFmtId="43" fontId="0" fillId="0" borderId="0" xfId="0" applyNumberFormat="1"/>
    <xf numFmtId="165" fontId="0" fillId="0" borderId="0" xfId="1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3" xfId="0" applyFont="1" applyFill="1" applyBorder="1"/>
    <xf numFmtId="164" fontId="4" fillId="3" borderId="4" xfId="2" applyNumberFormat="1" applyFont="1" applyFill="1" applyBorder="1" applyAlignment="1">
      <alignment horizontal="right"/>
    </xf>
    <xf numFmtId="9" fontId="5" fillId="3" borderId="4" xfId="1" applyFont="1" applyFill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164" fontId="6" fillId="0" borderId="4" xfId="2" applyNumberFormat="1" applyFont="1" applyBorder="1" applyAlignment="1">
      <alignment horizontal="right" vertical="center"/>
    </xf>
    <xf numFmtId="9" fontId="6" fillId="0" borderId="4" xfId="1" applyFont="1" applyBorder="1" applyAlignment="1">
      <alignment horizontal="center" vertical="center"/>
    </xf>
    <xf numFmtId="164" fontId="0" fillId="0" borderId="0" xfId="0" applyNumberFormat="1"/>
    <xf numFmtId="9" fontId="0" fillId="0" borderId="0" xfId="1" applyFont="1"/>
    <xf numFmtId="166" fontId="6" fillId="0" borderId="4" xfId="2" applyFont="1" applyBorder="1" applyAlignment="1">
      <alignment horizontal="right" vertical="center"/>
    </xf>
    <xf numFmtId="165" fontId="6" fillId="0" borderId="4" xfId="1" applyNumberFormat="1" applyFont="1" applyBorder="1" applyAlignment="1">
      <alignment horizontal="center" vertical="center"/>
    </xf>
    <xf numFmtId="3" fontId="0" fillId="0" borderId="0" xfId="0" applyNumberFormat="1"/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/>
    </xf>
    <xf numFmtId="167" fontId="8" fillId="4" borderId="10" xfId="0" applyNumberFormat="1" applyFont="1" applyFill="1" applyBorder="1" applyAlignment="1">
      <alignment horizontal="center" vertical="center"/>
    </xf>
    <xf numFmtId="9" fontId="8" fillId="4" borderId="4" xfId="1" applyFont="1" applyFill="1" applyBorder="1" applyAlignment="1">
      <alignment horizontal="center" vertical="center"/>
    </xf>
    <xf numFmtId="9" fontId="8" fillId="4" borderId="11" xfId="1" applyFont="1" applyFill="1" applyBorder="1" applyAlignment="1">
      <alignment horizontal="center"/>
    </xf>
    <xf numFmtId="167" fontId="7" fillId="0" borderId="12" xfId="0" applyNumberFormat="1" applyFont="1" applyBorder="1" applyAlignment="1">
      <alignment horizontal="center" vertical="center"/>
    </xf>
    <xf numFmtId="167" fontId="7" fillId="0" borderId="4" xfId="0" applyNumberFormat="1" applyFont="1" applyBorder="1" applyAlignment="1">
      <alignment horizontal="center" vertical="center"/>
    </xf>
    <xf numFmtId="9" fontId="7" fillId="0" borderId="4" xfId="1" applyFont="1" applyBorder="1" applyAlignment="1">
      <alignment horizontal="center" vertical="center"/>
    </xf>
    <xf numFmtId="9" fontId="7" fillId="0" borderId="11" xfId="1" applyFont="1" applyBorder="1" applyAlignment="1">
      <alignment horizontal="center" vertical="center"/>
    </xf>
    <xf numFmtId="167" fontId="0" fillId="0" borderId="0" xfId="0" applyNumberFormat="1"/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</cellXfs>
  <cellStyles count="3">
    <cellStyle name="Moneda 2" xfId="2" xr:uid="{D411431D-6BCA-4D1D-8583-83B196F6FEF8}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aermv-my.sharepoint.com/personal/jenny_ausique_umv_gov_co/Documents/UAERMV%202025/Seguimiento%20Presupuestal/Octubre/Informe%20de%20seguimiento%20presupuestal%2031-10-2025.xlsx" TargetMode="External"/><Relationship Id="rId1" Type="http://schemas.openxmlformats.org/officeDocument/2006/relationships/externalLinkPath" Target="/personal/jenny_ausique_umv_gov_co/Documents/UAERMV%202025/Seguimiento%20Presupuestal/Octubre/Informe%20de%20seguimiento%20presupuestal%2031-10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 FUENTE"/>
      <sheetName val="Grafica  EJECUCIÓN UMV 2025 "/>
      <sheetName val="TOTAL EJECUCIÓN UMV 2025"/>
      <sheetName val="Resumen BCS"/>
      <sheetName val="Ejecución Presupuestal BCS"/>
      <sheetName val="GRÁFICAS"/>
      <sheetName val="REPORTE RESERVAS"/>
      <sheetName val="TABLA PASIVOS "/>
      <sheetName val="Resumen Pasivos"/>
      <sheetName val="Hoja1"/>
      <sheetName val="Reservas 31072023"/>
      <sheetName val="GRÁFICAS temp"/>
      <sheetName val="Hoja2"/>
    </sheetNames>
    <sheetDataSet>
      <sheetData sheetId="0"/>
      <sheetData sheetId="1"/>
      <sheetData sheetId="2"/>
      <sheetData sheetId="3">
        <row r="8">
          <cell r="B8">
            <v>146430633000</v>
          </cell>
          <cell r="C8">
            <v>21287938216</v>
          </cell>
          <cell r="D8">
            <v>167718571216</v>
          </cell>
          <cell r="E8">
            <v>111963115428</v>
          </cell>
          <cell r="G8">
            <v>60484175825</v>
          </cell>
        </row>
        <row r="52">
          <cell r="B52">
            <v>7300000000</v>
          </cell>
          <cell r="C52">
            <v>5000000000</v>
          </cell>
          <cell r="D52">
            <v>12300000000</v>
          </cell>
          <cell r="E52">
            <v>6334258795</v>
          </cell>
          <cell r="G52">
            <v>4223790242</v>
          </cell>
        </row>
        <row r="57">
          <cell r="B57">
            <v>311000000</v>
          </cell>
          <cell r="C57">
            <v>0</v>
          </cell>
          <cell r="D57">
            <v>311000000</v>
          </cell>
          <cell r="E57">
            <v>267958330</v>
          </cell>
          <cell r="G57">
            <v>167577910</v>
          </cell>
        </row>
        <row r="60">
          <cell r="B60">
            <v>29500000000</v>
          </cell>
          <cell r="D60">
            <v>29500000000</v>
          </cell>
          <cell r="E60">
            <v>16955502524</v>
          </cell>
          <cell r="G60">
            <v>10631728572</v>
          </cell>
        </row>
        <row r="68">
          <cell r="B68">
            <v>8057000000</v>
          </cell>
          <cell r="C68">
            <v>0</v>
          </cell>
          <cell r="D68">
            <v>8057000000</v>
          </cell>
          <cell r="E68">
            <v>4158552418</v>
          </cell>
          <cell r="G68">
            <v>2546166485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0E8C2-AA62-4FDF-9ED0-6B359AF15ABC}">
  <dimension ref="A1:L25"/>
  <sheetViews>
    <sheetView tabSelected="1" zoomScale="90" zoomScaleNormal="90" workbookViewId="0">
      <selection activeCell="A24" sqref="A24"/>
    </sheetView>
  </sheetViews>
  <sheetFormatPr baseColWidth="10" defaultColWidth="11.453125" defaultRowHeight="14.5" x14ac:dyDescent="0.35"/>
  <cols>
    <col min="1" max="1" width="30.7265625" customWidth="1"/>
    <col min="2" max="2" width="20.453125" customWidth="1"/>
    <col min="3" max="3" width="21.6328125" customWidth="1"/>
    <col min="4" max="4" width="21.54296875" customWidth="1"/>
    <col min="5" max="5" width="20" customWidth="1"/>
    <col min="6" max="6" width="19.54296875" customWidth="1"/>
    <col min="7" max="7" width="19.1796875" customWidth="1"/>
    <col min="8" max="8" width="19.54296875" customWidth="1"/>
    <col min="9" max="9" width="31.08984375" customWidth="1"/>
    <col min="10" max="10" width="17.90625" bestFit="1" customWidth="1"/>
    <col min="11" max="11" width="16.90625" bestFit="1" customWidth="1"/>
  </cols>
  <sheetData>
    <row r="1" spans="1:11" x14ac:dyDescent="0.35">
      <c r="A1" s="1" t="s">
        <v>16</v>
      </c>
      <c r="E1" s="2"/>
      <c r="F1" s="3"/>
      <c r="G1" s="4"/>
      <c r="H1" s="3"/>
    </row>
    <row r="3" spans="1:11" ht="41.25" hidden="1" customHeight="1" x14ac:dyDescent="0.35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pans="1:11" hidden="1" x14ac:dyDescent="0.35">
      <c r="A4" s="7" t="s">
        <v>8</v>
      </c>
      <c r="B4" s="8">
        <f>SUM(B5:B9)</f>
        <v>191598633000</v>
      </c>
      <c r="C4" s="8">
        <f>SUM(C5:C9)</f>
        <v>26287938216</v>
      </c>
      <c r="D4" s="8">
        <f>SUM(D5:D9)</f>
        <v>217886571216</v>
      </c>
      <c r="E4" s="8">
        <f>SUM(E5:E9)</f>
        <v>139679387495</v>
      </c>
      <c r="F4" s="9">
        <f t="shared" ref="F4:F9" si="0">+E4/D4</f>
        <v>0.64106469120820675</v>
      </c>
      <c r="G4" s="8">
        <f>SUM(G5:G9)</f>
        <v>78053439034</v>
      </c>
      <c r="H4" s="9">
        <f t="shared" ref="H4:H9" si="1">+G4/D4</f>
        <v>0.35822969078999545</v>
      </c>
    </row>
    <row r="5" spans="1:11" ht="40.5" hidden="1" x14ac:dyDescent="0.35">
      <c r="A5" s="10" t="s">
        <v>9</v>
      </c>
      <c r="B5" s="11">
        <f>+'[1]Resumen BCS'!B8</f>
        <v>146430633000</v>
      </c>
      <c r="C5" s="11">
        <f>+'[1]Resumen BCS'!C8</f>
        <v>21287938216</v>
      </c>
      <c r="D5" s="11">
        <f>+'[1]Resumen BCS'!D8</f>
        <v>167718571216</v>
      </c>
      <c r="E5" s="11">
        <f>+'[1]Resumen BCS'!E8</f>
        <v>111963115428</v>
      </c>
      <c r="F5" s="12">
        <f t="shared" si="0"/>
        <v>0.66756540206752579</v>
      </c>
      <c r="G5" s="11">
        <f>+'[1]Resumen BCS'!G8</f>
        <v>60484175825</v>
      </c>
      <c r="H5" s="12">
        <f t="shared" si="1"/>
        <v>0.36062897141607619</v>
      </c>
      <c r="J5" s="13"/>
      <c r="K5" s="13"/>
    </row>
    <row r="6" spans="1:11" ht="40.5" hidden="1" x14ac:dyDescent="0.35">
      <c r="A6" s="10" t="s">
        <v>10</v>
      </c>
      <c r="B6" s="11">
        <f>+'[1]Resumen BCS'!B52</f>
        <v>7300000000</v>
      </c>
      <c r="C6" s="11">
        <f>+'[1]Resumen BCS'!C52</f>
        <v>5000000000</v>
      </c>
      <c r="D6" s="11">
        <f>+'[1]Resumen BCS'!D52</f>
        <v>12300000000</v>
      </c>
      <c r="E6" s="11">
        <f>+'[1]Resumen BCS'!E52</f>
        <v>6334258795</v>
      </c>
      <c r="F6" s="12">
        <f t="shared" si="0"/>
        <v>0.51498038983739836</v>
      </c>
      <c r="G6" s="11">
        <f>+'[1]Resumen BCS'!G52</f>
        <v>4223790242</v>
      </c>
      <c r="H6" s="12">
        <f t="shared" si="1"/>
        <v>0.34339758065040649</v>
      </c>
      <c r="J6" s="14"/>
    </row>
    <row r="7" spans="1:11" ht="40.5" hidden="1" x14ac:dyDescent="0.35">
      <c r="A7" s="10" t="s">
        <v>11</v>
      </c>
      <c r="B7" s="11">
        <f>+'[1]Resumen BCS'!B60</f>
        <v>29500000000</v>
      </c>
      <c r="C7" s="11"/>
      <c r="D7" s="11">
        <f>+'[1]Resumen BCS'!D60</f>
        <v>29500000000</v>
      </c>
      <c r="E7" s="11">
        <f>+'[1]Resumen BCS'!E60</f>
        <v>16955502524</v>
      </c>
      <c r="F7" s="12">
        <f t="shared" si="0"/>
        <v>0.57476279742372882</v>
      </c>
      <c r="G7" s="11">
        <f>+'[1]Resumen BCS'!G60</f>
        <v>10631728572</v>
      </c>
      <c r="H7" s="12">
        <f t="shared" si="1"/>
        <v>0.3603975787118644</v>
      </c>
      <c r="J7" s="14"/>
    </row>
    <row r="8" spans="1:11" ht="67.5" hidden="1" x14ac:dyDescent="0.35">
      <c r="A8" s="10" t="s">
        <v>12</v>
      </c>
      <c r="B8" s="11">
        <f>+'[1]Resumen BCS'!B68</f>
        <v>8057000000</v>
      </c>
      <c r="C8" s="11">
        <f>+'[1]Resumen BCS'!C68</f>
        <v>0</v>
      </c>
      <c r="D8" s="11">
        <f>+'[1]Resumen BCS'!D68</f>
        <v>8057000000</v>
      </c>
      <c r="E8" s="11">
        <f>+'[1]Resumen BCS'!E68</f>
        <v>4158552418</v>
      </c>
      <c r="F8" s="12">
        <f t="shared" si="0"/>
        <v>0.5161415437507757</v>
      </c>
      <c r="G8" s="11">
        <f>+'[1]Resumen BCS'!G68</f>
        <v>2546166485</v>
      </c>
      <c r="H8" s="12">
        <f t="shared" si="1"/>
        <v>0.31601917401017748</v>
      </c>
      <c r="J8" s="13"/>
    </row>
    <row r="9" spans="1:11" ht="67.5" hidden="1" x14ac:dyDescent="0.35">
      <c r="A9" s="10" t="s">
        <v>13</v>
      </c>
      <c r="B9" s="11">
        <f>+'[1]Resumen BCS'!B57</f>
        <v>311000000</v>
      </c>
      <c r="C9" s="15">
        <f>+'[1]Resumen BCS'!C57</f>
        <v>0</v>
      </c>
      <c r="D9" s="11">
        <f>+'[1]Resumen BCS'!D57</f>
        <v>311000000</v>
      </c>
      <c r="E9" s="11">
        <f>+'[1]Resumen BCS'!E57</f>
        <v>267958330</v>
      </c>
      <c r="F9" s="12">
        <f t="shared" si="0"/>
        <v>0.86160234726688101</v>
      </c>
      <c r="G9" s="11">
        <f>+'[1]Resumen BCS'!G57</f>
        <v>167577910</v>
      </c>
      <c r="H9" s="16">
        <f t="shared" si="1"/>
        <v>0.53883572347266884</v>
      </c>
      <c r="J9" s="13"/>
    </row>
    <row r="10" spans="1:11" x14ac:dyDescent="0.35">
      <c r="G10" s="17"/>
    </row>
    <row r="11" spans="1:11" ht="32" customHeight="1" x14ac:dyDescent="0.35">
      <c r="A11" s="33" t="s">
        <v>14</v>
      </c>
      <c r="B11" s="33"/>
      <c r="C11" s="33"/>
      <c r="D11" s="33"/>
      <c r="E11" s="33"/>
      <c r="F11" s="33"/>
      <c r="G11" s="33"/>
      <c r="H11" s="33"/>
    </row>
    <row r="12" spans="1:11" x14ac:dyDescent="0.35">
      <c r="G12" s="17"/>
    </row>
    <row r="13" spans="1:11" x14ac:dyDescent="0.35">
      <c r="G13" s="17"/>
    </row>
    <row r="14" spans="1:11" x14ac:dyDescent="0.35">
      <c r="A14" s="1" t="s">
        <v>15</v>
      </c>
      <c r="F14" s="17"/>
      <c r="G14" s="17"/>
    </row>
    <row r="15" spans="1:11" ht="15" thickBot="1" x14ac:dyDescent="0.4"/>
    <row r="16" spans="1:11" ht="31" x14ac:dyDescent="0.35">
      <c r="A16" s="18" t="s">
        <v>0</v>
      </c>
      <c r="B16" s="19" t="s">
        <v>1</v>
      </c>
      <c r="C16" s="6" t="s">
        <v>2</v>
      </c>
      <c r="D16" s="20" t="s">
        <v>3</v>
      </c>
      <c r="E16" s="20" t="s">
        <v>4</v>
      </c>
      <c r="F16" s="20" t="s">
        <v>5</v>
      </c>
      <c r="G16" s="21" t="s">
        <v>6</v>
      </c>
      <c r="H16" s="22" t="s">
        <v>7</v>
      </c>
    </row>
    <row r="17" spans="1:12" ht="15.5" x14ac:dyDescent="0.35">
      <c r="A17" s="23" t="s">
        <v>8</v>
      </c>
      <c r="B17" s="24">
        <f>SUM(B18:B22)</f>
        <v>191598633000</v>
      </c>
      <c r="C17" s="24">
        <f>SUM(C18:C22)</f>
        <v>26287938216</v>
      </c>
      <c r="D17" s="24">
        <f>SUM(D18:D22)</f>
        <v>217886571216</v>
      </c>
      <c r="E17" s="24">
        <f>SUM(E18:E22)</f>
        <v>139679387495</v>
      </c>
      <c r="F17" s="25">
        <f t="shared" ref="F17:F22" si="2">+E17/D17</f>
        <v>0.64106469120820675</v>
      </c>
      <c r="G17" s="24">
        <f>SUM(G18:G22)</f>
        <v>78053439034</v>
      </c>
      <c r="H17" s="26">
        <f t="shared" ref="H17:H21" si="3">+G17/D17</f>
        <v>0.35822969078999545</v>
      </c>
    </row>
    <row r="18" spans="1:12" ht="40.5" x14ac:dyDescent="0.35">
      <c r="A18" s="10" t="s">
        <v>9</v>
      </c>
      <c r="B18" s="27">
        <f>+B5</f>
        <v>146430633000</v>
      </c>
      <c r="C18" s="28">
        <f>+C5</f>
        <v>21287938216</v>
      </c>
      <c r="D18" s="28">
        <f>D5</f>
        <v>167718571216</v>
      </c>
      <c r="E18" s="28">
        <f>E5</f>
        <v>111963115428</v>
      </c>
      <c r="F18" s="29">
        <f t="shared" si="2"/>
        <v>0.66756540206752579</v>
      </c>
      <c r="G18" s="28">
        <f>G5</f>
        <v>60484175825</v>
      </c>
      <c r="H18" s="30">
        <f t="shared" si="3"/>
        <v>0.36062897141607619</v>
      </c>
      <c r="J18" s="31"/>
      <c r="K18" s="31"/>
      <c r="L18" s="14"/>
    </row>
    <row r="19" spans="1:12" ht="40.5" x14ac:dyDescent="0.35">
      <c r="A19" s="10" t="s">
        <v>10</v>
      </c>
      <c r="B19" s="27">
        <f>+B6</f>
        <v>7300000000</v>
      </c>
      <c r="C19" s="28">
        <f>+C6</f>
        <v>5000000000</v>
      </c>
      <c r="D19" s="28">
        <f>D6</f>
        <v>12300000000</v>
      </c>
      <c r="E19" s="28">
        <f>E6</f>
        <v>6334258795</v>
      </c>
      <c r="F19" s="29">
        <f t="shared" si="2"/>
        <v>0.51498038983739836</v>
      </c>
      <c r="G19" s="28">
        <f>G6</f>
        <v>4223790242</v>
      </c>
      <c r="H19" s="30">
        <f t="shared" si="3"/>
        <v>0.34339758065040649</v>
      </c>
      <c r="J19" s="31"/>
    </row>
    <row r="20" spans="1:12" ht="40.5" x14ac:dyDescent="0.35">
      <c r="A20" s="10" t="s">
        <v>11</v>
      </c>
      <c r="B20" s="27">
        <f>+B7</f>
        <v>29500000000</v>
      </c>
      <c r="C20" s="28">
        <f>+C7</f>
        <v>0</v>
      </c>
      <c r="D20" s="28">
        <f>D7</f>
        <v>29500000000</v>
      </c>
      <c r="E20" s="28">
        <f>E7</f>
        <v>16955502524</v>
      </c>
      <c r="F20" s="29">
        <f t="shared" si="2"/>
        <v>0.57476279742372882</v>
      </c>
      <c r="G20" s="28">
        <f>G7</f>
        <v>10631728572</v>
      </c>
      <c r="H20" s="30">
        <f t="shared" si="3"/>
        <v>0.3603975787118644</v>
      </c>
      <c r="J20" s="31"/>
    </row>
    <row r="21" spans="1:12" ht="67.5" x14ac:dyDescent="0.35">
      <c r="A21" s="10" t="s">
        <v>12</v>
      </c>
      <c r="B21" s="27">
        <f>+B8</f>
        <v>8057000000</v>
      </c>
      <c r="C21" s="28">
        <f>+C8</f>
        <v>0</v>
      </c>
      <c r="D21" s="28">
        <f>D8</f>
        <v>8057000000</v>
      </c>
      <c r="E21" s="28">
        <f>E8</f>
        <v>4158552418</v>
      </c>
      <c r="F21" s="29">
        <f t="shared" si="2"/>
        <v>0.5161415437507757</v>
      </c>
      <c r="G21" s="28">
        <f>G8</f>
        <v>2546166485</v>
      </c>
      <c r="H21" s="30">
        <f t="shared" si="3"/>
        <v>0.31601917401017748</v>
      </c>
      <c r="J21" s="31"/>
    </row>
    <row r="22" spans="1:12" ht="67.5" x14ac:dyDescent="0.35">
      <c r="A22" s="10" t="s">
        <v>13</v>
      </c>
      <c r="B22" s="27">
        <f>+B9</f>
        <v>311000000</v>
      </c>
      <c r="C22" s="28">
        <f>+C9</f>
        <v>0</v>
      </c>
      <c r="D22" s="28">
        <f>D9</f>
        <v>311000000</v>
      </c>
      <c r="E22" s="28">
        <f>E9</f>
        <v>267958330</v>
      </c>
      <c r="F22" s="29">
        <f t="shared" si="2"/>
        <v>0.86160234726688101</v>
      </c>
      <c r="G22" s="28">
        <f>G9</f>
        <v>167577910</v>
      </c>
      <c r="H22" s="30">
        <f>+G22/D22</f>
        <v>0.53883572347266884</v>
      </c>
      <c r="J22" s="31"/>
    </row>
    <row r="23" spans="1:12" ht="8.25" customHeight="1" x14ac:dyDescent="0.35"/>
    <row r="24" spans="1:12" x14ac:dyDescent="0.35">
      <c r="A24" s="32" t="s">
        <v>17</v>
      </c>
    </row>
    <row r="25" spans="1:12" x14ac:dyDescent="0.35">
      <c r="A25" s="32" t="s">
        <v>18</v>
      </c>
    </row>
  </sheetData>
  <mergeCells count="1">
    <mergeCell ref="A11:H11"/>
  </mergeCells>
  <pageMargins left="0.31496062992125984" right="0.31496062992125984" top="0.74803149606299213" bottom="0.74803149606299213" header="0.31496062992125984" footer="0.31496062992125984"/>
  <pageSetup scale="90" orientation="landscape" r:id="rId1"/>
  <ignoredErrors>
    <ignoredError sqref="F17:F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Andrea Ausique Pedroza</dc:creator>
  <cp:lastModifiedBy>Jenny Andrea Ausique Pedroza</cp:lastModifiedBy>
  <dcterms:created xsi:type="dcterms:W3CDTF">2015-06-05T18:19:34Z</dcterms:created>
  <dcterms:modified xsi:type="dcterms:W3CDTF">2025-12-04T22:30:58Z</dcterms:modified>
</cp:coreProperties>
</file>